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D:\ХлАм Из ИнЕтА\"/>
    </mc:Choice>
  </mc:AlternateContent>
  <xr:revisionPtr revIDLastSave="0" documentId="8_{78DA0156-0FB5-45DC-AF6A-C717B4B49E5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" i="1" l="1"/>
  <c r="J5" i="1"/>
  <c r="I6" i="1"/>
  <c r="I5" i="1"/>
  <c r="H5" i="1"/>
  <c r="I4" i="1"/>
  <c r="J4" i="1"/>
  <c r="H6" i="1"/>
  <c r="H4" i="1"/>
  <c r="G4" i="1"/>
  <c r="G6" i="1"/>
  <c r="G5" i="1"/>
  <c r="E6" i="1"/>
  <c r="E5" i="1"/>
  <c r="E4" i="1"/>
  <c r="D4" i="1"/>
  <c r="C4" i="1"/>
  <c r="D5" i="1"/>
  <c r="C6" i="1"/>
  <c r="C5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<sst xmlns="http://schemas.openxmlformats.org/spreadsheetml/2006/main" count="29" uniqueCount="29">
  <si>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</si>
  <si>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</si>
  <si>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</si>
  <si>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</si>
  <si>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</si>
  <si>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</si>
  <si>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</si>
  <si>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</si>
  <si>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</si>
  <si>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</si>
  <si>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</si>
  <si>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</si>
  <si>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</si>
  <si>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</si>
  <si>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</si>
  <si>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</si>
  <si>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</si>
  <si>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</si>
  <si>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</si>
  <si>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</si>
  <si>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</si>
  <si>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</si>
  <si>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</si>
  <si>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</si>
  <si>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</si>
  <si>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</si>
  <si>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</si>
  <si>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СШ №28</t>
  </si>
  <si>
    <t xml:space="preserve">хлеб домашний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</si>
</sst>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</xf>
    <xf numFmtId="0" fontId="0" fillId="2" borderId="1" xfId="0" applyFill="1" applyBorder="1" applyProtection="1"/>
    <xf numFmtId="0" fontId="0" fillId="2" borderId="1" xfId="0" applyFill="1" applyBorder="1" applyAlignment="1" applyProtection="1">
      <alignment wrapText="1"/>
    </xf>
    <xf numFmtId="1" fontId="0" fillId="2" borderId="1" xfId="0" applyNumberFormat="1" applyFill="1" applyBorder="1" applyProtection="1"/>
    <xf numFmtId="1" fontId="0" fillId="2" borderId="6" xfId="0" applyNumberFormat="1" applyFill="1" applyBorder="1" applyAlignment="1" applyProtection="1">
      <alignment wrapText="1"/>
    </xf>
    <xf numFmtId="2" fontId="0" fillId="4" borderId="6" xfId="0" applyNumberFormat="1" applyFill="1" applyBorder="1" applyAlignment="1" applyProtection="1">
      <alignment wrapText="1"/>
      <protection locked="0"/>
    </xf>
    <xf numFmtId="2" fontId="0" fillId="4" borderId="1" xfId="0" applyNumberFormat="1" applyFill="1" applyBorder="1" applyProtection="1">
      <protection locked="0"/>
    </xf>
    <xf numFmtId="1" fontId="0" fillId="2" borderId="7" xfId="0" applyNumberFormat="1" applyFill="1" applyBorder="1" applyAlignment="1" applyProtection="1">
      <alignment wrapText="1"/>
    </xf>
    <xf numFmtId="1" fontId="0" fillId="2" borderId="9" xfId="0" applyNumberFormat="1" applyFill="1" applyBorder="1" applyProtection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27</v>
      </c>
      <c r="C1" s="47"/>
      <c r="D1" s="48"/>
      <c r="E1" t="s">
        <v>22</v>
      </c>
      <c r="F1" s="23"/>
      <c r="I1" t="s">
        <v>1</v>
      </c>
      <c r="J1" s="17">
        <v>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5" x14ac:dyDescent="0.25">
      <c r="A4" s="4" t="s">
        <v>10</v>
      </c>
      <c r="B4" s="5" t="s">
        <v>11</v>
      </c>
      <c r="C4" s="37" t="str">
        <f>IF(J1=1,"96; 
101/04",IF(J1=2,"66;
 516/04; 
125",IF(J1=3,"413/04;
 508/04; 
735/02",IF(J1=4,"141;
 512/04; 
125",IF(J1=5,"57; 
514/04",IF(J1=6,"129; 
516/04; 
601/04",IF(J1=7,"56/1;
 52; 
24/96",IF(J1=8,"42; 
37; 
8",IF(J1=9,"50; 
510/04;
 125",IF(J1=10,"141;
 512/04; 
125"," "))))))))))</f>
        <v>50; 
510/04;
 125</v>
      </c>
      <c r="D4" s="37" t="str">
        <f>IF(J1=1,"Плов из мяса птицы;
 Икра из кабчков ( промышленного изготовления , порциями); ",IF(J1=2,"Биточки по-белорусски запеченные; 
Макаронные изделия отварные; 
Горошек зеленый консервированный отварной; ",IF(J1=3,"Сосиски отварные; 
Каша рассыпчатая гречневая;
 Соус томатный;",IF(J1=4,"Котлета рубленная натуральная из филе птицы с сыром;
 Рис припущенный; 
Кукуруза сахарная консервированная отварная; ",IF(J1=5,"Бефстроганов из птицы ( из филе); 
Бобовые отварные; ",IF(J1=6,"Филе птицы притущенное; 
Макаронные изделия отварные; 
Соус сметанный с томатом;",IF(J1=7,"Шницель месной запеченный; 
Капуста тушеная; 
Овощи порционно (или свежие, вареные, соленые, квашенные, консервированные)",IF(J1=8,"Сыр (пориями); 
Каша молочня жикая (Дружба с маслом слиочным на ельном молоке); 
Запеканка из творога; ",IF(J1=9,"Гуляш из филе птицы;
 Каша вязкая пшенная; 
Кукуруза сахарная консервированная отварная;",IF(J1=10,"Котлета рубленая натуральная из филе птицы с сыром; 
Рис припущенный; 
Горошек цельный консервированный отварной;"," "))))))))))</f>
        <v>Гуляш из филе птицы;
 Каша вязкая пшенная; 
Кукуруза сахарная консервированная отварная;</v>
      </c>
      <c r="E4" s="41" t="str">
        <f>IF(J1=1,"240; 
60; ",IF(J1=2,"80; 
150; 
25",IF(J1=3,"100; 
150; 
60;",IF(J1=4,"80; 
150; 
25;",IF(J1=5,"75/75; 
160;",IF(J1=6,"85; 
180; 
50; ",IF(J1=7,"80; 
150; 
100; ",IF(J1=8,"104;
 200/10; 
80; ",IF(J1=9,"70/70; 
160; 
30",IF(J1=10,"80; 
150;
 20;"," "))))))))))</f>
        <v>70/70; 
160; 
30</v>
      </c>
      <c r="F4" s="42"/>
      <c r="G4" s="41" t="str">
        <f>IF(J1=1,"384; 
54; ",IF(J1=2,"185;
 220; 
18;",IF(J1=3,"166;
 186;
 36;",IF(J1=4,"154;
 220; 
22;",IF(J1=5,"142;
 272;",IF(J1=6,"122;
 264; 
65;",IF(J1=7,"210;
 141; 
44; ",IF(J1=8,"36; 
174; 
153;",IF(J1=9,"191; 
187; 
27;",IF(J1=10,"154; 
220; 
14;"," "))))))))))</f>
        <v>191; 
187; 
27;</v>
      </c>
      <c r="H4" s="41" t="str">
        <f>IF(J1=1,"15,1; 
0,6;",IF(J1=2,"10,3;
5,2;
0,8;",IF(J1=3,"7; 
5,2;
1,1;
",IF(J1=4,"9,9;
3,6;
0,5",IF(J1=5,"6,1;
11;
",IF(J1=6,"11,1;
6,3;
1,4;
",IF(J1=7,"12,3;
3,7;
1,7;",IF(J1=8,"1,6;
5,8;
9,0;",IF(J1=9,"11,6;
4,4;
0,6;",IF(J1=10,"9,9;
3,6;
0,6;"," "))))))))))</f>
        <v>11,6;
4,4;
0,6;</v>
      </c>
      <c r="I4" s="41" t="str">
        <f>IF(J1=1,"14,6;
4,2;",IF(J1=2,"9,4;
6,1;
1,0;
",IF(J1=3,"3,9;
7,0;
5,0;",IF(J1=4,"10,0;
6,0;
1,0;",IF(J1=5,"7,1;
10,1;",IF(J1=6,"10,3;
7,4;
5,1;",IF(J1=7,"9,3;6,9;
0,2;",IF(J1=8,"2,3;
6,6;
8,7",IF(J1=9,"10,1;
7,2;
1,2;",IF(J1=10,"10,0;
6,0;
0,8;"," "))))))))))</f>
        <v>10,1;
7,2;
1,2;</v>
      </c>
      <c r="J4" s="44" t="str">
        <f>IF(J1=1,"40,8;
,2;",IF(J1=2,"1,6;
36;
1,6;",IF(J1=3,"1,6;
30;
4,3",IF(J1=4,"5,4;
37,5;
2,7",IF(J1=5,"5,2;
35,2",IF(J1=6,"0,3;
42,3;
3,1;",IF(J1=7,"12,8;
16,5;
8",IF(J1=8,"0;
28;
12,8",IF(J1=9,"8,7;
25,6;
3,3",IF(J1=10,"5,4;
37,5;
1,2"," "))))))))))</f>
        <v>8,7;
25,6;
3,3</v>
      </c>
    </row>
    <row r="5" spans="1:10" x14ac:dyDescent="0.25">
      <c r="A5" s="7"/>
      <c r="B5" s="1" t="s">
        <v>12</v>
      </c>
      <c r="C5" s="38" t="str">
        <f>IF(J1=1,"685/04;",IF(J1=2,"686/04;",IF(J1=3,"693/04;",IF(J1=4,"685/04;",IF(J1=5,686/4,IF(J1=6,"685/04;",IF(J1=7,"686/04;",IF(J1=8,692/4,IF(J1=9,"685/04;",IF(J1=10,"686/04;"," "))))))))))</f>
        <v>685/04;</v>
      </c>
      <c r="D5" s="39" t="str">
        <f>IF(J1=1,"Чай с сахаром",IF(J1=2,"Чай с лимоном",IF(J1=3,"Какао с молоком",IF(J1=4,"Чай с сахаром",IF(J1=5,"Чай с лимоном",IF(J1=6,"Чай с сахаром",IF(J1=7,"Чай с лимоном ",IF(J1=8,"Кофейный напиток",IF(J1=9,"Чай с сахаром",IF(J1=10,"Чай с лимоном"," "))))))))))</f>
        <v>Чай с сахаром</v>
      </c>
      <c r="E5" s="40" t="str">
        <f>IF(J1=1,"200/15;",IF(J1=2,"200/15/7;",IF(J1=3,"200;",IF(J1=4,"200/15;",IF(J1=5,"200/15/7;",IF(J1=6,"200/15;",IF(J1=7,"200/15/7;",IF(J1=8,"200;",IF(J1=9,"200/15;",IF(J1=10,"200/15/7;"," "))))))))))</f>
        <v>200/15;</v>
      </c>
      <c r="F5" s="43"/>
      <c r="G5" s="40" t="str">
        <f>IF(J1=1,"58;",IF(J1=2,"60",IF(J1=3,"118",IF(J1=4,"58",IF(J1=5,"97",IF(J1=6,"58",IF(J1=7,"60",IF(J1=8,"124",IF(J1=9,"58",IF(J1=10,"60"," "))))))))))</f>
        <v>58</v>
      </c>
      <c r="H5" s="40" t="str">
        <f>IF(J1=1,"0,2;",IF(J1=2,"0,3;",IF(J1=3,"4,1",IF(J1=4,"0,2",IF(J1=5,"0,3",IF(J1=6,"0,2",IF(J1=7,"0,3",IF(J1=8,"2",IF(J1=9,"0,2",IF(J1=10,"0,3"," "))))))))))</f>
        <v>0,2</v>
      </c>
      <c r="I5" s="40" t="str">
        <f>IF(J1=1,"0",IF(J1=2,"0;",IF(J1=3,"5",IF(J1=4,"0",IF(J1=5,"0",IF(J1=6,"0",IF(J1=7,"0",IF(J1=8,"1,8",IF(J1=9,"0",IF(J1=10,"0"," "))))))))))</f>
        <v>0</v>
      </c>
      <c r="J5" s="45" t="str">
        <f>IF(J1=1,"15",IF(J1=2,"15,2",IF(J1=3,"17,4",IF(J1=4,"15,0",IF(J1=5,"15,2",IF(J1=6,"15,0",IF(J1=7,"15,2",IF(J1=8,"26",IF(J1=9,"15",IF(J1=10,"15,2"," "))))))))))</f>
        <v>15</v>
      </c>
    </row>
    <row r="6" spans="1:10" x14ac:dyDescent="0.25">
      <c r="A6" s="7"/>
      <c r="B6" s="1" t="s">
        <v>23</v>
      </c>
      <c r="C6" s="38">
        <f>IF(J1=1,21,21)</f>
        <v>21</v>
      </c>
      <c r="D6" s="33" t="s">
        <v>28</v>
      </c>
      <c r="E6" s="40" t="str">
        <f>IF(J1=1,"51",IF(J1=2,"42",IF(J1=3,"46",IF(J1=4,"49",IF(J1=5,"44",IF(J1=6,"50",IF(J1=7,"45",IF(J1=8,"50",IF(J1=9,"47",IF(J1=10,"52"," "))))))))))</f>
        <v>47</v>
      </c>
      <c r="F6" s="43"/>
      <c r="G6" s="40" t="str">
        <f>IF(J1=1,"112",IF(J1=2,"92",IF(J1=3,"101",IF(J1=4,"108",IF(J1=5,"97",IF(J1=6,"110",IF(J1=7,"99",IF(J1=8,"110",IF(J1=9,"103",IF(J1=10,"114"," "))))))))))</f>
        <v>103</v>
      </c>
      <c r="H6" s="40" t="str">
        <f>IF(J1=1,"3,1",IF(J1=2,"2,6",IF(J1=3,"2,9",IF(J1=4,"3",IF(J1=5,"2,7",IF(J1=6,"3,1",IF(J1=7,"2,8",IF(J1=8,"3,1",IF(J1=9,"2,9",IF(J1=10,"3,2"," "))))))))))</f>
        <v>2,9</v>
      </c>
      <c r="I6" s="40" t="str">
        <f>IF(J1=1,"0,9",IF(J1=2,"0,7",IF(J1=3,"0,8",IF(J1=4,"0,9",IF(J1=5,"0,8",IF(J1=6,"0,9",IF(J1=7,"0,8",IF(J1=8,"0,9",IF(J1=9,"0,8",IF(J1=10,"0,9"," "))))))))))</f>
        <v>0,8</v>
      </c>
      <c r="J6" s="45" t="str">
        <f>IF(J1=1,"22,4",IF(J1=2,"18,4",IF(J1=3,"20,2",IF(J1=4,"21,5",IF(J1=5,"19,4",IF(J1=6,"22",IF(J1=7,"19,8",IF(J1=8,"22",IF(J1=9,"20,2",IF(J1=10,"22,8"," "))))))))))</f>
        <v>20,2</v>
      </c>
    </row>
    <row r="7" spans="1:10" x14ac:dyDescent="0.25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5"/>
      <c r="E12" s="21"/>
      <c r="F12" s="27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Marusia</cp:lastModifiedBy>
  <cp:lastPrinted>2021-05-18T10:32:40Z</cp:lastPrinted>
  <dcterms:created xsi:type="dcterms:W3CDTF">2015-06-05T18:19:34Z</dcterms:created>
  <dcterms:modified xsi:type="dcterms:W3CDTF">2021-12-20T07:03:01Z</dcterms:modified>
</cp:coreProperties>
</file>