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ХлАм Из ИнЕтА\"/>
    </mc:Choice>
  </mc:AlternateContent>
  <xr:revisionPtr revIDLastSave="0" documentId="8_{47E49355-5A2F-4823-B1FA-AAE24DE5A90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G5" i="1"/>
  <c r="G4" i="1"/>
  <c r="J6" i="1"/>
  <c r="J5" i="1"/>
  <c r="J4" i="1"/>
  <c r="I6" i="1"/>
  <c r="I5" i="1"/>
  <c r="I4" i="1"/>
  <c r="H6" i="1"/>
  <c r="H5" i="1"/>
  <c r="H4" i="1"/>
  <c r="E6" i="1"/>
  <c r="E5" i="1"/>
  <c r="E4" i="1"/>
  <c r="D5" i="1"/>
  <c r="D4" i="1"/>
  <c r="C4" i="1"/>
  <c r="C6" i="1"/>
  <c r="C5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<sst xmlns="http://schemas.openxmlformats.org/spreadsheetml/2006/main" count="29" uniqueCount="29">
  <si>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</si>
  <si>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</si>
  <si>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</si>
  <si>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</si>
  <si>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</si>
  <si>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</si>
  <si>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</si>
  <si>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</si>
  <si>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</si>
  <si>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</si>
  <si>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</si>
  <si>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</si>
  <si>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</si>
  <si>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</si>
  <si>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</si>
  <si>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</si>
  <si>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</si>
  <si>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</si>
  <si>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</si>
  <si>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</si>
  <si>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</si>
  <si>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</si>
  <si>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</si>
  <si>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</si>
  <si>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</si>
  <si>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</si>
  <si>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</si>
  <si>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№28</t>
  </si>
  <si>
    <t xml:space="preserve">Хлеб Домашний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</si>
</sst>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</xf>
    <xf numFmtId="0" fontId="0" fillId="2" borderId="1" xfId="0" applyFill="1" applyBorder="1" applyProtection="1"/>
    <xf numFmtId="0" fontId="0" fillId="2" borderId="1" xfId="0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0" fillId="2" borderId="6" xfId="0" applyNumberFormat="1" applyFill="1" applyBorder="1" applyAlignment="1" applyProtection="1">
      <alignment wrapText="1"/>
    </xf>
    <xf numFmtId="2" fontId="0" fillId="4" borderId="6" xfId="0" applyNumberFormat="1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1" fontId="0" fillId="2" borderId="7" xfId="0" applyNumberFormat="1" applyFill="1" applyBorder="1" applyAlignment="1" applyProtection="1">
      <alignment wrapText="1"/>
    </xf>
    <xf numFmtId="1" fontId="0" fillId="2" borderId="9" xfId="0" applyNumberFormat="1" applyFill="1" applyBorder="1" applyProtection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17">
        <v>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37" t="str">
        <f>IF(J1=1,"96; 
101/04",IF(J1=2,"66;
 516/04; 
125",IF(J1=3,"413/04;
 508/04; 
735/02",IF(J1=4,"141;
 512/04; 
125",IF(J1=5,"57; 
514/04",IF(J1=6,"129; 
516/04; 
601/04",IF(J1=7,"56/1;
 52; 
24/96",IF(J1=8,"42; 
37; 
8",IF(J1=9,"50; 
510/04;
 125",IF(J1=10,"141;
 512/04; 
125"," "))))))))))</f>
        <v>50; 
510/04;
 125</v>
      </c>
      <c r="D4" s="37" t="str">
        <f>IF(J1=1,"Сыр порциями;
 Сосиски отварные; 
Макаронные изделия отварные; 
Кукуруза сахарная консервированная отварная",IF(J1=2,"Плов из мяса птицы;
 Икра из кабачков (промышленного изготовления, порциями); ",IF(J1=3,"Бефстроганов из птицы (из филе); 
Бобовые отварные;",IF(J1=4,"Котлета рубленная натуральная из филе птицы с сыром;
 Макаронные изделия отварные; 
Икра свекольная;",IF(J1=5,"Сыр (порциями);
 Каша молочая жидкая Дружба с маслом сливочным (на цельном молоке); 
Творожный пирог;",IF(J1=6,"Филе птицы притущенное; 
Макаронные изделия отварные; 
Соус сметанный с томатом;",IF(J1=7,"Зразы ленивые из филе птицы; 
Капуста тушеная; 
Овощи порционно (или/или: свежие, вареные, соленые, квашеные, консервированные) свекла отварная",IF(J1=8,"Гуляш из филе птицы; 
Макаронные изделия отварные; ",IF(J1=9,"Каша молочная по-Суворовски с маслом сливочным;
 Запеканка из творога со сметаной;",IF(J1=10,"Котлета рубленая натуральная из филе птицы с сыром; 
Каша рисовая рассыпчатая с овощами; 
Икра из кабачков (промышленного изготовления, порциями);"," "))))))))))</f>
        <v>Каша молочная по-Суворовски с маслом сливочным;
 Запеканка из творога со сметаной;</v>
      </c>
      <c r="E4" s="41" t="str">
        <f>IF(J1=1,"10; 
100; 
150;
37 ",IF(J1=2,"240; 
78; ",IF(J1=3,"80/80; 
150;",IF(J1=4,"90; 
180; 
45;",IF(J1=13,"200/8; 
90;",IF(J1=6,"90; 
180; 
40; ",IF(J1=7,"85; 
180; 
74; ",IF(J1=8,"85/85;
 180; ",IF(J1=9,"200/10; 
90/16; ",IF(J1=10,"80; 
180;
 51;"," "))))))))))</f>
        <v xml:space="preserve">200/10; 
90/16; </v>
      </c>
      <c r="F4" s="42"/>
      <c r="G4" s="41" t="str">
        <f>IF(J1=1,"30; 
16;
220;
17; ",IF(J1=2,"344;
39;",IF(J1=3,"140;
255;",IF(J1=4,"142;
264;
58;",IF(J1=5,"46;
157;
158;",IF(J1=6,"129;
264; 
39;",IF(J1=7,"210;
169; 
22; ",IF(J1=8,"178; 
26; ",IF(J1=9,"211; 
153;",IF(J1=10,"126; 
251; 
25;"," "))))))))))</f>
        <v>211; 
153;</v>
      </c>
      <c r="H4" s="41" t="str">
        <f>IF(J1=1,"1,4; 
7;
5,2;
0,7;",IF(J1=2,"15,1;
50,8;",IF(J1=3,"6,5; 
10,3;",IF(J1=4,"11,0;
6,3;
1",IF(J1=5,"2,1;
5,6;
6,1;",IF(J1=6,"10,8;
6,3;
0,8;",IF(J1=7,"11,9;
4,5;
1,2;",IF(J1=8,"7,8;
6,3;",IF(J1=9,"5,8;
9,0;",IF(J1=10,"9,9;
5;
0,5;"," "))))))))))</f>
        <v>5,8;
9,0;</v>
      </c>
      <c r="I4" s="41" t="str">
        <f>IF(J1=1,"2,0;
9,5;
6,1;
0;",IF(J1=2,"14,6;
5,4;",IF(J1=3,"7,6;
9,4;",IF(J1=4,"11,2;
7,4;
2,3;",IF(J1=5,"2,9;
4,6;
6,8;",IF(J1=6,"10,0;
7,4;
3,0;",IF(J1=7,"12,0;
8,3;
0,1;",IF(J1=8,"12,2;
7,4;",IF(J1=9,"9,2;
8,7;",IF(J1=10,"10,0;
6,5;
3,2;"," "))))))))))</f>
        <v>9,2;
8,7;</v>
      </c>
      <c r="J4" s="44" t="str">
        <f>IF(J1=1,"0;
1,6;
36,0;
3,9",IF(J1=2,"40,8;
5,4;",IF(J1=3,"5,5;
33,4;",IF(J1=4,"6,0;
42,3;
5,9",IF(J1=5,"0;
28,0;
15,5;",IF(J1=6,"0,4;
42,3;
1,8;",IF(J1=7,"12,8;
19,3;
5,9",IF(J1=8,"8,3;
42,3;",IF(J1=9,"28,6;
12,8;",IF(J1=10,"5,4;
35,3;
3,2"," "))))))))))</f>
        <v>28,6;
12,8;</v>
      </c>
    </row>
    <row r="5" spans="1:10" x14ac:dyDescent="0.25">
      <c r="A5" s="7"/>
      <c r="B5" s="1" t="s">
        <v>12</v>
      </c>
      <c r="C5" s="38" t="str">
        <f>IF(J1=1,"685/04;",IF(J1=2,"686/04;",IF(J1=3,"693/04;",IF(J1=4,"685/04;",IF(J1=5,686/4,IF(J1=6,"685/04;",IF(J1=7,"686/04;",IF(J1=8,692/4,IF(J1=9,"685/04;",IF(J1=10,"686/04;"," "))))))))))</f>
        <v>685/04;</v>
      </c>
      <c r="D5" s="39" t="str">
        <f>IF(J1=1,"Чай с лимоном",IF(J1=2,"Чай с сахаром",IF(J1=3,"Чай с сахаром",IF(J1=4,"Чай Каркадэ",IF(J1=5,"Какао с молоком",IF(J1=6,"Чай с сахаром",IF(J1=7,"Чай с лимоном ",IF(J1=8,"Чай Каркадэ",IF(J1=9,"Кофейный напиток",IF(J1=10,"Чай с сахаром"," "))))))))))</f>
        <v>Кофейный напиток</v>
      </c>
      <c r="E5" s="40" t="str">
        <f>IF(J1=1,"200/15/7;",IF(J1=2,"200/15;",IF(J1=3,"200/15;",IF(J1=4,"200;",IF(J1=5,"200;",IF(J1=6,"200/15;",IF(J1=7,"200/15/7;",IF(J1=8,"200;",IF(J1=9,"200;",IF(J1=10,"200/15;"," "))))))))))</f>
        <v>200;</v>
      </c>
      <c r="F5" s="43"/>
      <c r="G5" s="40" t="str">
        <f>IF(J1=1,"60;",IF(J1=2,"58",IF(J1=3,"58",IF(J1=4,"58",IF(J1=5,"118",IF(J1=6,"58",IF(J1=7,"60",IF(J1=8,"58",IF(J1=9,"124",IF(J1=10,"58"," "))))))))))</f>
        <v>124</v>
      </c>
      <c r="H5" s="40" t="str">
        <f>IF(J1=1,"0,3;",IF(J1=2,"0,2;",IF(J1=3,"0,2",IF(J1=4,"0,2",IF(J1=5,"2,6",IF(J1=6,"0,2",IF(J1=7,"0,3",IF(J1=8,"0,2",IF(J1=9,"2,0",IF(J1=10,"0,2"," "))))))))))</f>
        <v>2,0</v>
      </c>
      <c r="I5" s="40" t="str">
        <f>IF(J1=1,"0",IF(J1=2,"0;",IF(J1=3,"0",IF(J1=4,"0",IF(J1=5,"0,7",IF(J1=6,"0",IF(J1=7,"0",IF(J1=8,"0",IF(J1=9,"1,8",IF(J1=10,"0"," "))))))))))</f>
        <v>1,8</v>
      </c>
      <c r="J5" s="45" t="str">
        <f>IF(J1=1,"25",IF(J1=2,"24,2",IF(J1=3,"24,2",IF(J1=4,"15,0",IF(J1=5,"17,4",IF(J1=6,"15,0",IF(J1=7,"15,2",IF(J1=8,"15,0",IF(J1=9,"26",IF(J1=10,"15"," "))))))))))</f>
        <v>26</v>
      </c>
    </row>
    <row r="6" spans="1:10" x14ac:dyDescent="0.25">
      <c r="A6" s="7"/>
      <c r="B6" s="1" t="s">
        <v>23</v>
      </c>
      <c r="C6" s="38">
        <f>IF(J1=1,21,21)</f>
        <v>21</v>
      </c>
      <c r="D6" s="33" t="s">
        <v>28</v>
      </c>
      <c r="E6" s="40" t="str">
        <f>IF(J1=1,"57",IF(J1=2,"54",IF(J1=3,"54",IF(J1=4,"38",IF(J1=5,"42",IF(J1=6,"44",IF(J1=7,"49",IF(J1=8,"52",IF(J1=9,"44",IF(J1=10,"47"," "))))))))))</f>
        <v>44</v>
      </c>
      <c r="F6" s="43"/>
      <c r="G6" s="40" t="str">
        <f>IF(J1=1,"125",IF(J1=2,"121",IF(J1=3,"121",IF(J1=4,"84",IF(J1=5,"92",IF(J1=6,"97",IF(J1=7,"108",IF(J1=8,"114",IF(J1=9,"97",IF(J1=10,"103"," "))))))))))</f>
        <v>97</v>
      </c>
      <c r="H6" s="40" t="str">
        <f>IF(J1=1,"3,5",IF(J1=2,"3,3",IF(J1=3,"3,3",IF(J1=4,"2,4",IF(J1=5,"2,6",IF(J1=6,"2,7",IF(J1=7,"3,0",IF(J1=8,"3,2",IF(J1=9,"2,7",IF(J1=10,"2,9"," "))))))))))</f>
        <v>2,7</v>
      </c>
      <c r="I6" s="40" t="str">
        <f>IF(J1=1,"1,0",IF(J1=2,"1,0",IF(J1=3,"1,0",IF(J1=4,"0,7",IF(J1=5,"0,7",IF(J1=6,"0,8",IF(J1=7,"0,9",IF(J1=8,"0,9",IF(J1=9,"0,8",IF(J1=10,"0,8"," "))))))))))</f>
        <v>0,8</v>
      </c>
      <c r="J6" s="45" t="str">
        <f>IF(J1=1,"25",IF(J1=2,"24,2",IF(J1=3,"24,2",IF(J1=4,"16,7",IF(J1=5,"18,4",IF(J1=6,"19,4",IF(J1=7,"21,5",IF(J1=8,"22,8",IF(J1=9,"19,4",IF(J1=10,"20,2"," "))))))))))</f>
        <v>19,4</v>
      </c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Marusia</cp:lastModifiedBy>
  <cp:lastPrinted>2021-05-18T10:32:40Z</cp:lastPrinted>
  <dcterms:created xsi:type="dcterms:W3CDTF">2015-06-05T18:19:34Z</dcterms:created>
  <dcterms:modified xsi:type="dcterms:W3CDTF">2022-02-14T07:30:40Z</dcterms:modified>
</cp:coreProperties>
</file>